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0" windowWidth="15360" windowHeight="7785" tabRatio="601" activeTab="0"/>
  </bookViews>
  <sheets>
    <sheet name="Cashflow form" sheetId="1" r:id="rId1"/>
  </sheets>
  <definedNames>
    <definedName name="CHART_WK_AREA">'Cashflow form'!#REF!</definedName>
    <definedName name="deprec.work_area">'Cashflow form'!#REF!</definedName>
    <definedName name="ITR">'Cashflow form'!#REF!</definedName>
    <definedName name="N">'Cashflow form'!#REF!</definedName>
    <definedName name="_xlnm.Print_Area" localSheetId="0">'Cashflow form'!$A$1:$K$35</definedName>
    <definedName name="WCF">'Cashflow form'!#REF!</definedName>
    <definedName name="YD">'Cashflow form'!#REF!</definedName>
  </definedNames>
  <calcPr fullCalcOnLoad="1"/>
</workbook>
</file>

<file path=xl/sharedStrings.xml><?xml version="1.0" encoding="utf-8"?>
<sst xmlns="http://schemas.openxmlformats.org/spreadsheetml/2006/main" count="71" uniqueCount="68">
  <si>
    <t>Derivation</t>
  </si>
  <si>
    <t>No.</t>
  </si>
  <si>
    <t>Cash-Flow component</t>
  </si>
  <si>
    <t>N = No. of Years</t>
  </si>
  <si>
    <t>Product Price ($/unit)</t>
  </si>
  <si>
    <t>estimate</t>
  </si>
  <si>
    <t>C</t>
  </si>
  <si>
    <t>D</t>
  </si>
  <si>
    <t>E</t>
  </si>
  <si>
    <t>linear over 5 yrs.</t>
  </si>
  <si>
    <t>Manufacturing Cost (% of sales)</t>
  </si>
  <si>
    <t>Operating Expenses (% of sales)</t>
  </si>
  <si>
    <t>Income Tax Rate (%)</t>
  </si>
  <si>
    <t>I</t>
  </si>
  <si>
    <t>Operating Cash Flow (K$/Yr.)</t>
  </si>
  <si>
    <t>Q</t>
  </si>
  <si>
    <t>P</t>
  </si>
  <si>
    <t>S</t>
  </si>
  <si>
    <t>M%</t>
  </si>
  <si>
    <t>M</t>
  </si>
  <si>
    <t>O%</t>
  </si>
  <si>
    <t>O</t>
  </si>
  <si>
    <t>T1</t>
  </si>
  <si>
    <t>T%</t>
  </si>
  <si>
    <t>T2</t>
  </si>
  <si>
    <t>T</t>
  </si>
  <si>
    <t>=QxP or estimate</t>
  </si>
  <si>
    <t>=S-M-O-D-E</t>
  </si>
  <si>
    <t>No. of units sold (Units)</t>
  </si>
  <si>
    <t>Product Sales (K$)</t>
  </si>
  <si>
    <t>Manufacturing Cost (K$)</t>
  </si>
  <si>
    <t>Operating Expenses (K$)</t>
  </si>
  <si>
    <t>Development  Expenses (K$)</t>
  </si>
  <si>
    <t>Capital Expenses (K$)</t>
  </si>
  <si>
    <t>Depreciation (K$)</t>
  </si>
  <si>
    <t>Before Tax Income/Loss (K$)</t>
  </si>
  <si>
    <t xml:space="preserve">Cumulative Losses carried over (K$) </t>
  </si>
  <si>
    <t>Taxable Income (K$)</t>
  </si>
  <si>
    <t>Income Tax (K$)</t>
  </si>
  <si>
    <t>=O% x S</t>
  </si>
  <si>
    <t>=M% x S</t>
  </si>
  <si>
    <t>=T% x T2</t>
  </si>
  <si>
    <t>=I+E-T</t>
  </si>
  <si>
    <t>W%</t>
  </si>
  <si>
    <t xml:space="preserve">Working Capital (% of sales change) </t>
  </si>
  <si>
    <t>W</t>
  </si>
  <si>
    <t>=W% x (Sn-Sn-1)</t>
  </si>
  <si>
    <t>Working  Capital Change (K$)</t>
  </si>
  <si>
    <t>Total Annual Cash Flow (K$)</t>
  </si>
  <si>
    <t>Total Cumulative Cash Flow (K$)</t>
  </si>
  <si>
    <t>Annual Discount Rate (%)</t>
  </si>
  <si>
    <t>R</t>
  </si>
  <si>
    <t>AF</t>
  </si>
  <si>
    <t>CF</t>
  </si>
  <si>
    <t>OF</t>
  </si>
  <si>
    <t>DAF</t>
  </si>
  <si>
    <t>DCF</t>
  </si>
  <si>
    <t>IRR</t>
  </si>
  <si>
    <t>Inernal Rate of Return (%)</t>
  </si>
  <si>
    <t>V</t>
  </si>
  <si>
    <t xml:space="preserve">Residual Value of Assets </t>
  </si>
  <si>
    <t>=OF-C-W+V</t>
  </si>
  <si>
    <t>Annual Discounted Cash Flow (K$)</t>
  </si>
  <si>
    <t>Cumulative Discounted Cash Flow (K$)</t>
  </si>
  <si>
    <t>Ist Calendar Year</t>
  </si>
  <si>
    <t>Project year</t>
  </si>
  <si>
    <t>Calendar year</t>
  </si>
  <si>
    <t>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</si>
</sst>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#,##0;\-&quot;₪&quot;#,##0"/>
    <numFmt numFmtId="165" formatCode="&quot;₪&quot;#,##0;[Red]\-&quot;₪&quot;#,##0"/>
    <numFmt numFmtId="166" formatCode="&quot;₪&quot;#,##0.00;\-&quot;₪&quot;#,##0.00"/>
    <numFmt numFmtId="167" formatCode="&quot;₪&quot;#,##0.00;[Red]\-&quot;₪&quot;#,##0.00"/>
    <numFmt numFmtId="168" formatCode="_-&quot;₪&quot;* #,##0_-;\-&quot;₪&quot;* #,##0_-;_-&quot;₪&quot;* &quot;-&quot;_-;_-@_-"/>
    <numFmt numFmtId="169" formatCode="_-* #,##0_-;\-* #,##0_-;_-* &quot;-&quot;_-;_-@_-"/>
    <numFmt numFmtId="170" formatCode="_-&quot;₪&quot;* #,##0.00_-;\-&quot;₪&quot;* #,##0.00_-;_-&quot;₪&quot;* &quot;-&quot;??_-;_-@_-"/>
    <numFmt numFmtId="171" formatCode="_-* #,##0.00_-;\-* #,##0.00_-;_-* &quot;-&quot;??_-;_-@_-"/>
    <numFmt numFmtId="172" formatCode="&quot;‏₪‏&quot;#,##0;\-&quot;‏₪‏&quot;#,##0"/>
    <numFmt numFmtId="173" formatCode="&quot;‏₪‏&quot;#,##0;[Red]\-&quot;‏₪‏&quot;#,##0"/>
    <numFmt numFmtId="174" formatCode="&quot;‏₪‏&quot;#,##0.00;\-&quot;‏₪‏&quot;#,##0.00"/>
    <numFmt numFmtId="175" formatCode="&quot;‏₪‏&quot;#,##0.00;[Red]\-&quot;‏₪‏&quot;#,##0.00"/>
    <numFmt numFmtId="176" formatCode="[&lt;&gt;0]0.00;#"/>
    <numFmt numFmtId="177" formatCode="[$-409]dddd\,\ mmmm\ dd\,\ yyyy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2"/>
      <name val="MS Sans Serif"/>
      <family val="0"/>
    </font>
    <font>
      <sz val="12"/>
      <name val="MS Sans Serif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ck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" xfId="0" applyFont="1" applyBorder="1" applyAlignment="1" quotePrefix="1">
      <alignment/>
    </xf>
    <xf numFmtId="0" fontId="4" fillId="0" borderId="1" xfId="0" applyFont="1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8" fontId="6" fillId="0" borderId="11" xfId="15" applyNumberFormat="1" applyFont="1" applyBorder="1" applyAlignment="1">
      <alignment/>
    </xf>
    <xf numFmtId="38" fontId="6" fillId="0" borderId="9" xfId="15" applyNumberFormat="1" applyFont="1" applyBorder="1" applyAlignment="1">
      <alignment/>
    </xf>
    <xf numFmtId="38" fontId="6" fillId="0" borderId="10" xfId="15" applyNumberFormat="1" applyFont="1" applyBorder="1" applyAlignment="1">
      <alignment/>
    </xf>
    <xf numFmtId="38" fontId="6" fillId="0" borderId="12" xfId="15" applyNumberFormat="1" applyFont="1" applyBorder="1" applyAlignment="1">
      <alignment/>
    </xf>
    <xf numFmtId="38" fontId="6" fillId="0" borderId="13" xfId="15" applyNumberFormat="1" applyFont="1" applyBorder="1" applyAlignment="1">
      <alignment/>
    </xf>
    <xf numFmtId="38" fontId="6" fillId="0" borderId="14" xfId="15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38" fontId="6" fillId="0" borderId="9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6" fillId="0" borderId="6" xfId="0" applyNumberFormat="1" applyFont="1" applyBorder="1" applyAlignment="1">
      <alignment/>
    </xf>
    <xf numFmtId="38" fontId="6" fillId="0" borderId="7" xfId="0" applyNumberFormat="1" applyFont="1" applyBorder="1" applyAlignment="1">
      <alignment/>
    </xf>
    <xf numFmtId="38" fontId="6" fillId="0" borderId="8" xfId="0" applyNumberFormat="1" applyFont="1" applyBorder="1" applyAlignment="1">
      <alignment/>
    </xf>
    <xf numFmtId="9" fontId="6" fillId="0" borderId="7" xfId="0" applyNumberFormat="1" applyFont="1" applyBorder="1" applyAlignment="1">
      <alignment/>
    </xf>
    <xf numFmtId="9" fontId="6" fillId="0" borderId="8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38" fontId="6" fillId="0" borderId="16" xfId="0" applyNumberFormat="1" applyFont="1" applyBorder="1" applyAlignment="1">
      <alignment/>
    </xf>
    <xf numFmtId="38" fontId="6" fillId="0" borderId="17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8" fontId="5" fillId="0" borderId="15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7" xfId="0" applyNumberFormat="1" applyFont="1" applyBorder="1" applyAlignment="1">
      <alignment/>
    </xf>
    <xf numFmtId="38" fontId="6" fillId="0" borderId="15" xfId="0" applyNumberFormat="1" applyFont="1" applyBorder="1" applyAlignment="1">
      <alignment/>
    </xf>
    <xf numFmtId="38" fontId="5" fillId="0" borderId="18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38" fontId="5" fillId="0" borderId="20" xfId="0" applyNumberFormat="1" applyFont="1" applyBorder="1" applyAlignment="1">
      <alignment/>
    </xf>
    <xf numFmtId="38" fontId="5" fillId="0" borderId="21" xfId="0" applyNumberFormat="1" applyFont="1" applyBorder="1" applyAlignment="1">
      <alignment/>
    </xf>
    <xf numFmtId="38" fontId="5" fillId="0" borderId="22" xfId="0" applyNumberFormat="1" applyFont="1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7" fillId="0" borderId="23" xfId="0" applyFont="1" applyBorder="1" applyAlignment="1" quotePrefix="1">
      <alignment horizontal="lef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quotePrefix="1">
      <alignment horizontal="left"/>
    </xf>
    <xf numFmtId="0" fontId="8" fillId="0" borderId="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9" fontId="5" fillId="0" borderId="19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4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2" borderId="2" xfId="0" applyNumberFormat="1" applyFont="1" applyFill="1" applyBorder="1" applyAlignment="1" applyProtection="1">
      <alignment horizontal="center"/>
      <protection locked="0"/>
    </xf>
    <xf numFmtId="3" fontId="6" fillId="2" borderId="13" xfId="0" applyNumberFormat="1" applyFont="1" applyFill="1" applyBorder="1" applyAlignment="1" applyProtection="1">
      <alignment horizontal="right"/>
      <protection locked="0"/>
    </xf>
    <xf numFmtId="3" fontId="6" fillId="2" borderId="14" xfId="0" applyNumberFormat="1" applyFont="1" applyFill="1" applyBorder="1" applyAlignment="1" applyProtection="1">
      <alignment horizontal="right"/>
      <protection locked="0"/>
    </xf>
    <xf numFmtId="3" fontId="6" fillId="2" borderId="16" xfId="0" applyNumberFormat="1" applyFont="1" applyFill="1" applyBorder="1" applyAlignment="1" applyProtection="1">
      <alignment horizontal="right"/>
      <protection locked="0"/>
    </xf>
    <xf numFmtId="3" fontId="6" fillId="2" borderId="17" xfId="0" applyNumberFormat="1" applyFont="1" applyFill="1" applyBorder="1" applyAlignment="1" applyProtection="1">
      <alignment horizontal="right"/>
      <protection locked="0"/>
    </xf>
    <xf numFmtId="3" fontId="6" fillId="3" borderId="9" xfId="0" applyNumberFormat="1" applyFont="1" applyFill="1" applyBorder="1" applyAlignment="1" applyProtection="1">
      <alignment/>
      <protection locked="0"/>
    </xf>
    <xf numFmtId="3" fontId="6" fillId="3" borderId="10" xfId="0" applyNumberFormat="1" applyFont="1" applyFill="1" applyBorder="1" applyAlignment="1" applyProtection="1">
      <alignment/>
      <protection locked="0"/>
    </xf>
    <xf numFmtId="9" fontId="6" fillId="2" borderId="1" xfId="0" applyNumberFormat="1" applyFont="1" applyFill="1" applyBorder="1" applyAlignment="1" applyProtection="1">
      <alignment horizontal="center"/>
      <protection locked="0"/>
    </xf>
    <xf numFmtId="9" fontId="6" fillId="3" borderId="16" xfId="0" applyNumberFormat="1" applyFont="1" applyFill="1" applyBorder="1" applyAlignment="1" applyProtection="1">
      <alignment/>
      <protection locked="0"/>
    </xf>
    <xf numFmtId="9" fontId="6" fillId="3" borderId="17" xfId="0" applyNumberFormat="1" applyFont="1" applyFill="1" applyBorder="1" applyAlignment="1" applyProtection="1">
      <alignment/>
      <protection locked="0"/>
    </xf>
    <xf numFmtId="9" fontId="6" fillId="3" borderId="7" xfId="0" applyNumberFormat="1" applyFont="1" applyFill="1" applyBorder="1" applyAlignment="1" applyProtection="1">
      <alignment/>
      <protection locked="0"/>
    </xf>
    <xf numFmtId="9" fontId="6" fillId="3" borderId="8" xfId="0" applyNumberFormat="1" applyFont="1" applyFill="1" applyBorder="1" applyAlignment="1" applyProtection="1">
      <alignment/>
      <protection locked="0"/>
    </xf>
    <xf numFmtId="3" fontId="6" fillId="2" borderId="6" xfId="0" applyNumberFormat="1" applyFont="1" applyFill="1" applyBorder="1" applyAlignment="1" applyProtection="1">
      <alignment/>
      <protection locked="0"/>
    </xf>
    <xf numFmtId="3" fontId="6" fillId="2" borderId="7" xfId="0" applyNumberFormat="1" applyFont="1" applyFill="1" applyBorder="1" applyAlignment="1" applyProtection="1">
      <alignment/>
      <protection locked="0"/>
    </xf>
    <xf numFmtId="0" fontId="6" fillId="2" borderId="6" xfId="0" applyFon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9" fontId="6" fillId="3" borderId="12" xfId="15" applyNumberFormat="1" applyFont="1" applyFill="1" applyBorder="1" applyAlignment="1" applyProtection="1">
      <alignment/>
      <protection locked="0"/>
    </xf>
    <xf numFmtId="9" fontId="6" fillId="3" borderId="13" xfId="15" applyNumberFormat="1" applyFont="1" applyFill="1" applyBorder="1" applyAlignment="1" applyProtection="1">
      <alignment/>
      <protection locked="0"/>
    </xf>
    <xf numFmtId="9" fontId="6" fillId="3" borderId="14" xfId="15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MS Sans Serif"/>
                <a:ea typeface="MS Sans Serif"/>
                <a:cs typeface="MS Sans Serif"/>
              </a:rPr>
              <a:t>INTERNAL RATE OF RETURN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'Cashflow form'!#REF!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'Cashflow form'!#REF!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537876"/>
        <c:axId val="23623157"/>
      </c:lineChart>
      <c:catAx>
        <c:axId val="1753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DISCOUNT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3623157"/>
        <c:crosses val="autoZero"/>
        <c:auto val="0"/>
        <c:lblOffset val="100"/>
        <c:noMultiLvlLbl val="0"/>
      </c:catAx>
      <c:valAx>
        <c:axId val="236231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NET PRESENT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3787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35</xdr:row>
      <xdr:rowOff>0</xdr:rowOff>
    </xdr:from>
    <xdr:to>
      <xdr:col>11</xdr:col>
      <xdr:colOff>0</xdr:colOff>
      <xdr:row>35</xdr:row>
      <xdr:rowOff>0</xdr:rowOff>
    </xdr:to>
    <xdr:graphicFrame>
      <xdr:nvGraphicFramePr>
        <xdr:cNvPr id="1" name="Chart 13"/>
        <xdr:cNvGraphicFramePr/>
      </xdr:nvGraphicFramePr>
      <xdr:xfrm>
        <a:off x="4419600" y="9667875"/>
        <a:ext cx="4181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80" zoomScaleNormal="8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" sqref="D2"/>
    </sheetView>
  </sheetViews>
  <sheetFormatPr defaultColWidth="9.140625" defaultRowHeight="12.75"/>
  <cols>
    <col min="1" max="1" width="5.7109375" style="0" customWidth="1"/>
    <col min="2" max="2" width="37.140625" style="0" customWidth="1"/>
    <col min="3" max="3" width="14.7109375" style="0" customWidth="1"/>
    <col min="4" max="4" width="8.7109375" style="0" customWidth="1"/>
    <col min="5" max="6" width="9.57421875" style="0" customWidth="1"/>
    <col min="7" max="11" width="8.7109375" style="0" customWidth="1"/>
  </cols>
  <sheetData>
    <row r="1" spans="1:11" ht="21.75" customHeight="1" thickTop="1">
      <c r="A1" s="72" t="s">
        <v>1</v>
      </c>
      <c r="B1" s="73" t="s">
        <v>2</v>
      </c>
      <c r="C1" s="74" t="s">
        <v>0</v>
      </c>
      <c r="D1" s="77"/>
      <c r="E1" s="78"/>
      <c r="F1" s="79"/>
      <c r="G1" s="79" t="s">
        <v>3</v>
      </c>
      <c r="H1" s="79"/>
      <c r="I1" s="79"/>
      <c r="J1" s="79"/>
      <c r="K1" s="80"/>
    </row>
    <row r="2" spans="1:11" ht="21.75" customHeight="1">
      <c r="A2" s="7" t="s">
        <v>67</v>
      </c>
      <c r="B2" s="53" t="s">
        <v>66</v>
      </c>
      <c r="C2" s="60" t="s">
        <v>64</v>
      </c>
      <c r="D2" s="81"/>
      <c r="E2" s="75">
        <f>IF($D$2&gt;0,D2+1,"")</f>
      </c>
      <c r="F2" s="75">
        <f aca="true" t="shared" si="0" ref="F2:K2">IF($D$2&gt;0,E2+1,"")</f>
      </c>
      <c r="G2" s="75">
        <f t="shared" si="0"/>
      </c>
      <c r="H2" s="75">
        <f t="shared" si="0"/>
      </c>
      <c r="I2" s="75">
        <f t="shared" si="0"/>
      </c>
      <c r="J2" s="75">
        <f t="shared" si="0"/>
      </c>
      <c r="K2" s="76">
        <f t="shared" si="0"/>
      </c>
    </row>
    <row r="3" spans="1:11" ht="21.75" customHeight="1" thickBot="1">
      <c r="A3" s="65"/>
      <c r="B3" s="66" t="s">
        <v>65</v>
      </c>
      <c r="C3" s="67"/>
      <c r="D3" s="68">
        <v>1</v>
      </c>
      <c r="E3" s="69">
        <v>2</v>
      </c>
      <c r="F3" s="69">
        <v>3</v>
      </c>
      <c r="G3" s="69">
        <v>4</v>
      </c>
      <c r="H3" s="69">
        <v>5</v>
      </c>
      <c r="I3" s="69">
        <v>6</v>
      </c>
      <c r="J3" s="69">
        <v>7</v>
      </c>
      <c r="K3" s="70">
        <v>8</v>
      </c>
    </row>
    <row r="4" spans="1:11" ht="21.75" customHeight="1" thickTop="1">
      <c r="A4" s="61" t="s">
        <v>15</v>
      </c>
      <c r="B4" s="62" t="s">
        <v>28</v>
      </c>
      <c r="C4" s="63" t="s">
        <v>5</v>
      </c>
      <c r="D4" s="64"/>
      <c r="E4" s="82"/>
      <c r="F4" s="82"/>
      <c r="G4" s="82"/>
      <c r="H4" s="82"/>
      <c r="I4" s="82"/>
      <c r="J4" s="82"/>
      <c r="K4" s="83"/>
    </row>
    <row r="5" spans="1:11" ht="21.75" customHeight="1" thickBot="1">
      <c r="A5" s="7" t="s">
        <v>16</v>
      </c>
      <c r="B5" s="53" t="s">
        <v>4</v>
      </c>
      <c r="C5" s="58" t="s">
        <v>5</v>
      </c>
      <c r="D5" s="12"/>
      <c r="E5" s="84"/>
      <c r="F5" s="84"/>
      <c r="G5" s="84"/>
      <c r="H5" s="84"/>
      <c r="I5" s="84"/>
      <c r="J5" s="84"/>
      <c r="K5" s="85"/>
    </row>
    <row r="6" spans="1:11" ht="21.75" customHeight="1" thickTop="1">
      <c r="A6" s="7" t="s">
        <v>17</v>
      </c>
      <c r="B6" s="54" t="s">
        <v>29</v>
      </c>
      <c r="C6" s="1" t="s">
        <v>26</v>
      </c>
      <c r="D6" s="13"/>
      <c r="E6" s="86">
        <f aca="true" t="shared" si="1" ref="E6:K6">+E4*E5/1000</f>
        <v>0</v>
      </c>
      <c r="F6" s="86">
        <f t="shared" si="1"/>
        <v>0</v>
      </c>
      <c r="G6" s="86">
        <f t="shared" si="1"/>
        <v>0</v>
      </c>
      <c r="H6" s="86">
        <f t="shared" si="1"/>
        <v>0</v>
      </c>
      <c r="I6" s="86">
        <f t="shared" si="1"/>
        <v>0</v>
      </c>
      <c r="J6" s="86">
        <f t="shared" si="1"/>
        <v>0</v>
      </c>
      <c r="K6" s="87">
        <f t="shared" si="1"/>
        <v>0</v>
      </c>
    </row>
    <row r="7" spans="1:11" ht="21.75" customHeight="1">
      <c r="A7" s="7"/>
      <c r="B7" s="54"/>
      <c r="C7" s="2"/>
      <c r="D7" s="13"/>
      <c r="E7" s="14"/>
      <c r="F7" s="15"/>
      <c r="G7" s="16"/>
      <c r="H7" s="16"/>
      <c r="I7" s="16"/>
      <c r="J7" s="16"/>
      <c r="K7" s="17"/>
    </row>
    <row r="8" spans="1:11" ht="21.75" customHeight="1" thickBot="1">
      <c r="A8" s="7" t="s">
        <v>18</v>
      </c>
      <c r="B8" s="55" t="s">
        <v>10</v>
      </c>
      <c r="C8" s="88">
        <v>0.3</v>
      </c>
      <c r="D8" s="18"/>
      <c r="E8" s="89">
        <f>+$C$8</f>
        <v>0.3</v>
      </c>
      <c r="F8" s="89">
        <f aca="true" t="shared" si="2" ref="F8:K8">+$C$8</f>
        <v>0.3</v>
      </c>
      <c r="G8" s="89">
        <f t="shared" si="2"/>
        <v>0.3</v>
      </c>
      <c r="H8" s="89">
        <f t="shared" si="2"/>
        <v>0.3</v>
      </c>
      <c r="I8" s="89">
        <f t="shared" si="2"/>
        <v>0.3</v>
      </c>
      <c r="J8" s="89">
        <f t="shared" si="2"/>
        <v>0.3</v>
      </c>
      <c r="K8" s="90">
        <f t="shared" si="2"/>
        <v>0.3</v>
      </c>
    </row>
    <row r="9" spans="1:11" ht="21.75" customHeight="1" thickTop="1">
      <c r="A9" s="7" t="s">
        <v>19</v>
      </c>
      <c r="B9" s="53" t="s">
        <v>30</v>
      </c>
      <c r="C9" s="59" t="s">
        <v>40</v>
      </c>
      <c r="D9" s="18"/>
      <c r="E9" s="19">
        <f>+E8*E6</f>
        <v>0</v>
      </c>
      <c r="F9" s="19">
        <f aca="true" t="shared" si="3" ref="F9:K9">+F8*F6</f>
        <v>0</v>
      </c>
      <c r="G9" s="19">
        <f t="shared" si="3"/>
        <v>0</v>
      </c>
      <c r="H9" s="19">
        <f t="shared" si="3"/>
        <v>0</v>
      </c>
      <c r="I9" s="19">
        <f t="shared" si="3"/>
        <v>0</v>
      </c>
      <c r="J9" s="19">
        <f t="shared" si="3"/>
        <v>0</v>
      </c>
      <c r="K9" s="20">
        <f t="shared" si="3"/>
        <v>0</v>
      </c>
    </row>
    <row r="10" spans="1:11" ht="21.75" customHeight="1">
      <c r="A10" s="8"/>
      <c r="B10" s="54"/>
      <c r="C10" s="4"/>
      <c r="D10" s="13"/>
      <c r="E10" s="14"/>
      <c r="F10" s="14"/>
      <c r="G10" s="14"/>
      <c r="H10" s="14"/>
      <c r="I10" s="14"/>
      <c r="J10" s="14"/>
      <c r="K10" s="21"/>
    </row>
    <row r="11" spans="1:11" ht="21.75" customHeight="1" thickBot="1">
      <c r="A11" s="7" t="s">
        <v>20</v>
      </c>
      <c r="B11" s="54" t="s">
        <v>11</v>
      </c>
      <c r="C11" s="88">
        <v>0.35</v>
      </c>
      <c r="D11" s="18"/>
      <c r="E11" s="91">
        <f>+$C$11</f>
        <v>0.35</v>
      </c>
      <c r="F11" s="91">
        <f aca="true" t="shared" si="4" ref="F11:K11">+$C$11</f>
        <v>0.35</v>
      </c>
      <c r="G11" s="91">
        <f t="shared" si="4"/>
        <v>0.35</v>
      </c>
      <c r="H11" s="91">
        <f t="shared" si="4"/>
        <v>0.35</v>
      </c>
      <c r="I11" s="91">
        <f t="shared" si="4"/>
        <v>0.35</v>
      </c>
      <c r="J11" s="91">
        <f t="shared" si="4"/>
        <v>0.35</v>
      </c>
      <c r="K11" s="92">
        <f t="shared" si="4"/>
        <v>0.35</v>
      </c>
    </row>
    <row r="12" spans="1:11" ht="21.75" customHeight="1" thickTop="1">
      <c r="A12" s="7" t="s">
        <v>21</v>
      </c>
      <c r="B12" s="54" t="s">
        <v>31</v>
      </c>
      <c r="C12" s="59" t="s">
        <v>39</v>
      </c>
      <c r="D12" s="18"/>
      <c r="E12" s="19">
        <f>+E11*E6</f>
        <v>0</v>
      </c>
      <c r="F12" s="19">
        <f aca="true" t="shared" si="5" ref="F12:K12">+F11*F6</f>
        <v>0</v>
      </c>
      <c r="G12" s="19">
        <f t="shared" si="5"/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20">
        <f t="shared" si="5"/>
        <v>0</v>
      </c>
    </row>
    <row r="13" spans="1:11" ht="21.75" customHeight="1">
      <c r="A13" s="7"/>
      <c r="B13" s="54"/>
      <c r="C13" s="2"/>
      <c r="D13" s="18"/>
      <c r="E13" s="15"/>
      <c r="F13" s="16"/>
      <c r="G13" s="16"/>
      <c r="H13" s="16"/>
      <c r="I13" s="16"/>
      <c r="J13" s="16"/>
      <c r="K13" s="17"/>
    </row>
    <row r="14" spans="1:11" ht="21.75" customHeight="1">
      <c r="A14" s="7" t="s">
        <v>7</v>
      </c>
      <c r="B14" s="54" t="s">
        <v>32</v>
      </c>
      <c r="C14" s="58" t="s">
        <v>5</v>
      </c>
      <c r="D14" s="93"/>
      <c r="E14" s="94"/>
      <c r="F14" s="94"/>
      <c r="G14" s="15"/>
      <c r="H14" s="15"/>
      <c r="I14" s="15"/>
      <c r="J14" s="15"/>
      <c r="K14" s="22"/>
    </row>
    <row r="15" spans="1:11" ht="21.75" customHeight="1">
      <c r="A15" s="7" t="s">
        <v>6</v>
      </c>
      <c r="B15" s="54" t="s">
        <v>33</v>
      </c>
      <c r="C15" s="58" t="s">
        <v>5</v>
      </c>
      <c r="D15" s="95"/>
      <c r="E15" s="96"/>
      <c r="F15" s="96"/>
      <c r="G15" s="96"/>
      <c r="H15" s="16"/>
      <c r="I15" s="16"/>
      <c r="J15" s="16"/>
      <c r="K15" s="17"/>
    </row>
    <row r="16" spans="1:11" ht="21.75" customHeight="1">
      <c r="A16" s="7"/>
      <c r="B16" s="54"/>
      <c r="C16" s="4"/>
      <c r="D16" s="13"/>
      <c r="E16" s="16"/>
      <c r="F16" s="16"/>
      <c r="G16" s="16"/>
      <c r="H16" s="16"/>
      <c r="I16" s="16"/>
      <c r="J16" s="16"/>
      <c r="K16" s="17"/>
    </row>
    <row r="17" spans="1:11" ht="21.75" customHeight="1" thickBot="1">
      <c r="A17" s="7" t="s">
        <v>8</v>
      </c>
      <c r="B17" s="54" t="s">
        <v>34</v>
      </c>
      <c r="C17" s="5" t="s">
        <v>9</v>
      </c>
      <c r="D17" s="23">
        <f>+D15/5</f>
        <v>0</v>
      </c>
      <c r="E17" s="15">
        <f>+(E15+D15)/5</f>
        <v>0</v>
      </c>
      <c r="F17" s="15">
        <f>+(F15+E15+D15)/5</f>
        <v>0</v>
      </c>
      <c r="G17" s="15">
        <f>+(G15+F15+E15+D15)/5</f>
        <v>0</v>
      </c>
      <c r="H17" s="15">
        <f>+(H15+G15+F15+E15+D15)/5</f>
        <v>0</v>
      </c>
      <c r="I17" s="15">
        <f>+(I15+H15+G15+F15+E15)/5</f>
        <v>0</v>
      </c>
      <c r="J17" s="15">
        <f>+(J15+I15+H15+G15+F15)/5</f>
        <v>0</v>
      </c>
      <c r="K17" s="22">
        <f>+(K15+J15+I15+H15+G15)/5</f>
        <v>0</v>
      </c>
    </row>
    <row r="18" spans="1:11" ht="21.75" customHeight="1" thickTop="1">
      <c r="A18" s="7" t="s">
        <v>13</v>
      </c>
      <c r="B18" s="54" t="s">
        <v>35</v>
      </c>
      <c r="C18" s="59" t="s">
        <v>27</v>
      </c>
      <c r="D18" s="24">
        <f>+D6-D9-D12-D14-D17</f>
        <v>0</v>
      </c>
      <c r="E18" s="25">
        <f aca="true" t="shared" si="6" ref="E18:K18">+E6-E9-E12-E14-E17</f>
        <v>0</v>
      </c>
      <c r="F18" s="25">
        <f t="shared" si="6"/>
        <v>0</v>
      </c>
      <c r="G18" s="25">
        <f t="shared" si="6"/>
        <v>0</v>
      </c>
      <c r="H18" s="25">
        <f t="shared" si="6"/>
        <v>0</v>
      </c>
      <c r="I18" s="25">
        <f t="shared" si="6"/>
        <v>0</v>
      </c>
      <c r="J18" s="25">
        <f t="shared" si="6"/>
        <v>0</v>
      </c>
      <c r="K18" s="26">
        <f t="shared" si="6"/>
        <v>0</v>
      </c>
    </row>
    <row r="19" spans="1:11" ht="21.75" customHeight="1">
      <c r="A19" s="7"/>
      <c r="B19" s="54"/>
      <c r="C19" s="4"/>
      <c r="D19" s="27"/>
      <c r="E19" s="28"/>
      <c r="F19" s="28"/>
      <c r="G19" s="28"/>
      <c r="H19" s="28"/>
      <c r="I19" s="28"/>
      <c r="J19" s="28"/>
      <c r="K19" s="29"/>
    </row>
    <row r="20" spans="1:11" ht="21.75" customHeight="1">
      <c r="A20" s="7" t="s">
        <v>22</v>
      </c>
      <c r="B20" s="54" t="s">
        <v>36</v>
      </c>
      <c r="C20" s="4"/>
      <c r="D20" s="27">
        <f>IF(D18&lt;0,D18,0)</f>
        <v>0</v>
      </c>
      <c r="E20" s="28">
        <f>IF(E18+D20&lt;0,E18+D20,0)</f>
        <v>0</v>
      </c>
      <c r="F20" s="28">
        <f aca="true" t="shared" si="7" ref="F20:K20">IF(F18+E20&lt;0,F18+E20,0)</f>
        <v>0</v>
      </c>
      <c r="G20" s="28">
        <f t="shared" si="7"/>
        <v>0</v>
      </c>
      <c r="H20" s="28">
        <f t="shared" si="7"/>
        <v>0</v>
      </c>
      <c r="I20" s="28">
        <f t="shared" si="7"/>
        <v>0</v>
      </c>
      <c r="J20" s="28">
        <f t="shared" si="7"/>
        <v>0</v>
      </c>
      <c r="K20" s="29">
        <f t="shared" si="7"/>
        <v>0</v>
      </c>
    </row>
    <row r="21" spans="1:11" ht="21.75" customHeight="1">
      <c r="A21" s="7" t="s">
        <v>24</v>
      </c>
      <c r="B21" s="54" t="s">
        <v>37</v>
      </c>
      <c r="C21" s="4"/>
      <c r="D21" s="27">
        <f>IF(D20&lt;0,0,D18+C20)</f>
        <v>0</v>
      </c>
      <c r="E21" s="28">
        <f aca="true" t="shared" si="8" ref="E21:K21">IF(E20&lt;0,0,E18+D20)</f>
        <v>0</v>
      </c>
      <c r="F21" s="28">
        <f t="shared" si="8"/>
        <v>0</v>
      </c>
      <c r="G21" s="28">
        <f t="shared" si="8"/>
        <v>0</v>
      </c>
      <c r="H21" s="28">
        <f t="shared" si="8"/>
        <v>0</v>
      </c>
      <c r="I21" s="28">
        <f t="shared" si="8"/>
        <v>0</v>
      </c>
      <c r="J21" s="28">
        <f t="shared" si="8"/>
        <v>0</v>
      </c>
      <c r="K21" s="29">
        <f t="shared" si="8"/>
        <v>0</v>
      </c>
    </row>
    <row r="22" spans="1:11" ht="21.75" customHeight="1">
      <c r="A22" s="7" t="s">
        <v>23</v>
      </c>
      <c r="B22" s="54" t="s">
        <v>12</v>
      </c>
      <c r="C22" s="88">
        <v>0.32</v>
      </c>
      <c r="D22" s="97">
        <f>+$C$22</f>
        <v>0.32</v>
      </c>
      <c r="E22" s="98">
        <f aca="true" t="shared" si="9" ref="E22:K22">+$C$22</f>
        <v>0.32</v>
      </c>
      <c r="F22" s="98">
        <f t="shared" si="9"/>
        <v>0.32</v>
      </c>
      <c r="G22" s="98">
        <f t="shared" si="9"/>
        <v>0.32</v>
      </c>
      <c r="H22" s="98">
        <f t="shared" si="9"/>
        <v>0.32</v>
      </c>
      <c r="I22" s="98">
        <f t="shared" si="9"/>
        <v>0.32</v>
      </c>
      <c r="J22" s="98">
        <f t="shared" si="9"/>
        <v>0.32</v>
      </c>
      <c r="K22" s="99">
        <f t="shared" si="9"/>
        <v>0.32</v>
      </c>
    </row>
    <row r="23" spans="1:11" ht="21.75" customHeight="1" thickBot="1">
      <c r="A23" s="7" t="s">
        <v>25</v>
      </c>
      <c r="B23" s="54" t="s">
        <v>38</v>
      </c>
      <c r="C23" s="59" t="s">
        <v>41</v>
      </c>
      <c r="D23" s="23">
        <f>+D22*D21</f>
        <v>0</v>
      </c>
      <c r="E23" s="15">
        <f aca="true" t="shared" si="10" ref="E23:K23">+E22*E21</f>
        <v>0</v>
      </c>
      <c r="F23" s="15">
        <f t="shared" si="10"/>
        <v>0</v>
      </c>
      <c r="G23" s="15">
        <f t="shared" si="10"/>
        <v>0</v>
      </c>
      <c r="H23" s="15">
        <f t="shared" si="10"/>
        <v>0</v>
      </c>
      <c r="I23" s="15">
        <f t="shared" si="10"/>
        <v>0</v>
      </c>
      <c r="J23" s="15">
        <f t="shared" si="10"/>
        <v>0</v>
      </c>
      <c r="K23" s="22">
        <f t="shared" si="10"/>
        <v>0</v>
      </c>
    </row>
    <row r="24" spans="1:11" ht="21.75" customHeight="1" thickTop="1">
      <c r="A24" s="7" t="s">
        <v>54</v>
      </c>
      <c r="B24" s="54" t="s">
        <v>14</v>
      </c>
      <c r="C24" s="59" t="s">
        <v>42</v>
      </c>
      <c r="D24" s="30">
        <f aca="true" t="shared" si="11" ref="D24:K24">+D18+D17-D23</f>
        <v>0</v>
      </c>
      <c r="E24" s="31">
        <f t="shared" si="11"/>
        <v>0</v>
      </c>
      <c r="F24" s="31">
        <f t="shared" si="11"/>
        <v>0</v>
      </c>
      <c r="G24" s="31">
        <f t="shared" si="11"/>
        <v>0</v>
      </c>
      <c r="H24" s="31">
        <f t="shared" si="11"/>
        <v>0</v>
      </c>
      <c r="I24" s="31">
        <f t="shared" si="11"/>
        <v>0</v>
      </c>
      <c r="J24" s="31">
        <f t="shared" si="11"/>
        <v>0</v>
      </c>
      <c r="K24" s="32">
        <f t="shared" si="11"/>
        <v>0</v>
      </c>
    </row>
    <row r="25" spans="1:11" ht="21.75" customHeight="1">
      <c r="A25" s="7"/>
      <c r="B25" s="54"/>
      <c r="C25" s="3"/>
      <c r="D25" s="33"/>
      <c r="E25" s="34"/>
      <c r="F25" s="34"/>
      <c r="G25" s="34"/>
      <c r="H25" s="34"/>
      <c r="I25" s="34"/>
      <c r="J25" s="34"/>
      <c r="K25" s="35"/>
    </row>
    <row r="26" spans="1:11" ht="21.75" customHeight="1">
      <c r="A26" s="7" t="s">
        <v>43</v>
      </c>
      <c r="B26" s="54" t="s">
        <v>44</v>
      </c>
      <c r="C26" s="88">
        <v>0.25</v>
      </c>
      <c r="D26" s="33"/>
      <c r="E26" s="36">
        <f>+$C$26</f>
        <v>0.25</v>
      </c>
      <c r="F26" s="36">
        <f aca="true" t="shared" si="12" ref="F26:K26">+$C$26</f>
        <v>0.25</v>
      </c>
      <c r="G26" s="36">
        <f t="shared" si="12"/>
        <v>0.25</v>
      </c>
      <c r="H26" s="36">
        <f t="shared" si="12"/>
        <v>0.25</v>
      </c>
      <c r="I26" s="36">
        <f t="shared" si="12"/>
        <v>0.25</v>
      </c>
      <c r="J26" s="36">
        <f t="shared" si="12"/>
        <v>0.25</v>
      </c>
      <c r="K26" s="37">
        <f t="shared" si="12"/>
        <v>0.25</v>
      </c>
    </row>
    <row r="27" spans="1:11" ht="21.75" customHeight="1">
      <c r="A27" s="7" t="s">
        <v>45</v>
      </c>
      <c r="B27" s="54" t="s">
        <v>47</v>
      </c>
      <c r="C27" s="6" t="s">
        <v>46</v>
      </c>
      <c r="D27" s="38"/>
      <c r="E27" s="34">
        <f aca="true" t="shared" si="13" ref="E27:K27">+E26*(E6-D6)</f>
        <v>0</v>
      </c>
      <c r="F27" s="34">
        <f t="shared" si="13"/>
        <v>0</v>
      </c>
      <c r="G27" s="34">
        <f t="shared" si="13"/>
        <v>0</v>
      </c>
      <c r="H27" s="34">
        <f t="shared" si="13"/>
        <v>0</v>
      </c>
      <c r="I27" s="34">
        <f t="shared" si="13"/>
        <v>0</v>
      </c>
      <c r="J27" s="34">
        <f t="shared" si="13"/>
        <v>0</v>
      </c>
      <c r="K27" s="35">
        <f t="shared" si="13"/>
        <v>0</v>
      </c>
    </row>
    <row r="28" spans="1:11" ht="21.75" customHeight="1">
      <c r="A28" s="7"/>
      <c r="B28" s="54"/>
      <c r="C28" s="6"/>
      <c r="D28" s="39"/>
      <c r="E28" s="40"/>
      <c r="F28" s="40"/>
      <c r="G28" s="40"/>
      <c r="H28" s="40"/>
      <c r="I28" s="40"/>
      <c r="J28" s="40"/>
      <c r="K28" s="41"/>
    </row>
    <row r="29" spans="1:11" ht="21.75" customHeight="1" thickBot="1">
      <c r="A29" s="7" t="s">
        <v>59</v>
      </c>
      <c r="B29" s="54" t="s">
        <v>60</v>
      </c>
      <c r="C29" s="6"/>
      <c r="D29" s="42">
        <f>IF(D6&gt;0,IF(E6=0,SUM($D$15:D15)-SUM($D$17:D17)+SUM($D$27:D27,0),0),0)</f>
        <v>0</v>
      </c>
      <c r="E29" s="42">
        <f>IF(E6&gt;0,IF(F6=0,SUM($D$15:E15)-SUM($D$17:E17)+SUM($D$27:E27,0),0),0)</f>
        <v>0</v>
      </c>
      <c r="F29" s="42">
        <f>IF(F6&gt;0,IF(G6=0,SUM($D$15:F15)-SUM($D$17:F17)+SUM($D$27:F27,0),0),0)</f>
        <v>0</v>
      </c>
      <c r="G29" s="42">
        <f>IF(G6&gt;0,IF(H6=0,SUM($D$15:G15)-SUM($D$17:G17)+SUM($D$27:G27,0),0),0)</f>
        <v>0</v>
      </c>
      <c r="H29" s="42">
        <f>IF(H6&gt;0,IF(I6=0,SUM($D$15:H15)-SUM($D$17:H17)+SUM($D$27:H27,0),0),0)</f>
        <v>0</v>
      </c>
      <c r="I29" s="42">
        <f>IF(I6&gt;0,IF(J6=0,SUM($D$15:I15)-SUM($D$17:I17)+SUM($D$27:I27,0),0),0)</f>
        <v>0</v>
      </c>
      <c r="J29" s="42">
        <f>IF(J6&gt;0,IF(K6=0,SUM($D$15:J15)-SUM($D$17:J17)+SUM($D$27:J27,0),0),0)</f>
        <v>0</v>
      </c>
      <c r="K29" s="43">
        <f>IF(K6&gt;0,IF(L6=0,SUM($D$15:K15)-SUM($D$17:K17)+SUM($D$27:K27,0),0),0)</f>
        <v>0</v>
      </c>
    </row>
    <row r="30" spans="1:11" ht="21.75" customHeight="1" thickTop="1">
      <c r="A30" s="7" t="s">
        <v>52</v>
      </c>
      <c r="B30" s="54" t="s">
        <v>48</v>
      </c>
      <c r="C30" s="3" t="s">
        <v>61</v>
      </c>
      <c r="D30" s="30">
        <f>+D24-D15-D27+D29</f>
        <v>0</v>
      </c>
      <c r="E30" s="30">
        <f aca="true" t="shared" si="14" ref="E30:K30">+E24-E15-E27+E29</f>
        <v>0</v>
      </c>
      <c r="F30" s="30">
        <f t="shared" si="14"/>
        <v>0</v>
      </c>
      <c r="G30" s="30">
        <f t="shared" si="14"/>
        <v>0</v>
      </c>
      <c r="H30" s="30">
        <f t="shared" si="14"/>
        <v>0</v>
      </c>
      <c r="I30" s="30">
        <f t="shared" si="14"/>
        <v>0</v>
      </c>
      <c r="J30" s="30">
        <f t="shared" si="14"/>
        <v>0</v>
      </c>
      <c r="K30" s="32">
        <f t="shared" si="14"/>
        <v>0</v>
      </c>
    </row>
    <row r="31" spans="1:11" ht="21.75" customHeight="1">
      <c r="A31" s="7" t="s">
        <v>53</v>
      </c>
      <c r="B31" s="54" t="s">
        <v>49</v>
      </c>
      <c r="C31" s="4"/>
      <c r="D31" s="33">
        <f>+D30+C31</f>
        <v>0</v>
      </c>
      <c r="E31" s="34">
        <f aca="true" t="shared" si="15" ref="E31:K31">+E30+D31</f>
        <v>0</v>
      </c>
      <c r="F31" s="34">
        <f t="shared" si="15"/>
        <v>0</v>
      </c>
      <c r="G31" s="34">
        <f t="shared" si="15"/>
        <v>0</v>
      </c>
      <c r="H31" s="34">
        <f t="shared" si="15"/>
        <v>0</v>
      </c>
      <c r="I31" s="34">
        <f t="shared" si="15"/>
        <v>0</v>
      </c>
      <c r="J31" s="34">
        <f t="shared" si="15"/>
        <v>0</v>
      </c>
      <c r="K31" s="35">
        <f t="shared" si="15"/>
        <v>0</v>
      </c>
    </row>
    <row r="32" spans="1:11" ht="21.75" customHeight="1">
      <c r="A32" s="9" t="s">
        <v>51</v>
      </c>
      <c r="B32" s="56" t="s">
        <v>50</v>
      </c>
      <c r="C32" s="88">
        <v>0.15</v>
      </c>
      <c r="D32" s="44"/>
      <c r="E32" s="45"/>
      <c r="F32" s="45"/>
      <c r="G32" s="45"/>
      <c r="H32" s="45"/>
      <c r="I32" s="45"/>
      <c r="J32" s="45"/>
      <c r="K32" s="46"/>
    </row>
    <row r="33" spans="1:11" ht="21.75" customHeight="1" thickBot="1">
      <c r="A33" s="9" t="s">
        <v>55</v>
      </c>
      <c r="B33" s="56" t="s">
        <v>62</v>
      </c>
      <c r="C33" s="4"/>
      <c r="D33" s="47">
        <f aca="true" t="shared" si="16" ref="D33:K33">+D30/(1+$C$32)^D3</f>
        <v>0</v>
      </c>
      <c r="E33" s="47">
        <f t="shared" si="16"/>
        <v>0</v>
      </c>
      <c r="F33" s="47">
        <f t="shared" si="16"/>
        <v>0</v>
      </c>
      <c r="G33" s="47">
        <f t="shared" si="16"/>
        <v>0</v>
      </c>
      <c r="H33" s="47">
        <f t="shared" si="16"/>
        <v>0</v>
      </c>
      <c r="I33" s="47">
        <f t="shared" si="16"/>
        <v>0</v>
      </c>
      <c r="J33" s="47">
        <f t="shared" si="16"/>
        <v>0</v>
      </c>
      <c r="K33" s="41">
        <f t="shared" si="16"/>
        <v>0</v>
      </c>
    </row>
    <row r="34" spans="1:11" ht="21.75" customHeight="1" thickBot="1" thickTop="1">
      <c r="A34" s="9" t="s">
        <v>56</v>
      </c>
      <c r="B34" s="56" t="s">
        <v>63</v>
      </c>
      <c r="C34" s="10"/>
      <c r="D34" s="44">
        <f>+D33+C34</f>
        <v>0</v>
      </c>
      <c r="E34" s="44">
        <f>+E33+D34</f>
        <v>0</v>
      </c>
      <c r="F34" s="44">
        <f aca="true" t="shared" si="17" ref="F34:K34">+F33+E34</f>
        <v>0</v>
      </c>
      <c r="G34" s="44">
        <f t="shared" si="17"/>
        <v>0</v>
      </c>
      <c r="H34" s="44">
        <f t="shared" si="17"/>
        <v>0</v>
      </c>
      <c r="I34" s="44">
        <f t="shared" si="17"/>
        <v>0</v>
      </c>
      <c r="J34" s="48">
        <f t="shared" si="17"/>
        <v>0</v>
      </c>
      <c r="K34" s="49">
        <f t="shared" si="17"/>
        <v>0</v>
      </c>
    </row>
    <row r="35" spans="1:11" ht="21.75" customHeight="1" thickBot="1" thickTop="1">
      <c r="A35" s="11" t="s">
        <v>57</v>
      </c>
      <c r="B35" s="57" t="s">
        <v>58</v>
      </c>
      <c r="C35" s="71" t="str">
        <f>IF(SUM(D30:K30)&gt;0,IRR(D30:K30,10),"-")</f>
        <v>-</v>
      </c>
      <c r="D35" s="50"/>
      <c r="E35" s="51"/>
      <c r="F35" s="51"/>
      <c r="G35" s="51"/>
      <c r="H35" s="51"/>
      <c r="I35" s="51"/>
      <c r="J35" s="51"/>
      <c r="K35" s="52"/>
    </row>
    <row r="36" ht="13.5" thickTop="1"/>
  </sheetData>
  <sheetProtection password="CC22" sheet="1" objects="1" scenarios="1" formatCells="0" formatColumns="0" selectLockedCells="1"/>
  <printOptions horizontalCentered="1"/>
  <pageMargins left="0.75" right="0.75" top="2" bottom="1" header="1" footer="0.5"/>
  <pageSetup fitToHeight="1" fitToWidth="1" orientation="portrait" scale="71" r:id="rId2"/>
  <ignoredErrors>
    <ignoredError sqref="E6:K6 E8:K8 E11:K11 D22:K2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</dc:creator>
  <cp:keywords/>
  <dc:description/>
  <cp:lastModifiedBy>Maha</cp:lastModifiedBy>
  <cp:lastPrinted>2004-06-30T11:31:13Z</cp:lastPrinted>
  <dcterms:created xsi:type="dcterms:W3CDTF">2000-01-09T12:31:38Z</dcterms:created>
  <dcterms:modified xsi:type="dcterms:W3CDTF">2008-11-10T12:31:41Z</dcterms:modified>
  <cp:category/>
  <cp:version/>
  <cp:contentType/>
  <cp:contentStatus/>
</cp:coreProperties>
</file>